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380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Z:\Kelsey\Master Spreadsheets for Seq\"/>
    </mc:Choice>
  </mc:AlternateContent>
  <xr:revisionPtr revIDLastSave="0" documentId="8_{3C012CBC-8FEB-4BB5-85B5-C4064564CFD4}" xr6:coauthVersionLast="36" xr6:coauthVersionMax="36" xr10:uidLastSave="{00000000-0000-0000-0000-000000000000}"/>
  <bookViews>
    <workbookView xWindow="0" yWindow="0" windowWidth="28800" windowHeight="12225" tabRatio="500" activeTab="4" xr2:uid="{00000000-000D-0000-FFFF-FFFF00000000}"/>
  </bookViews>
  <sheets>
    <sheet name="Summary" sheetId="1" r:id="rId1"/>
    <sheet name="qPCR" sheetId="2" r:id="rId2"/>
    <sheet name="Visium cDNA Agilent" sheetId="3" r:id="rId3"/>
    <sheet name="Visium Lib Agilent" sheetId="5" r:id="rId4"/>
    <sheet name="Chromium cDNA Agilent" sheetId="6" r:id="rId5"/>
    <sheet name="Chromium Library Agilent" sheetId="7" r:id="rId6"/>
  </sheets>
  <calcPr calcId="19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P9" i="1" l="1"/>
  <c r="P10" i="1"/>
  <c r="P8" i="1"/>
  <c r="O2" i="1"/>
  <c r="U5" i="6"/>
  <c r="U4" i="6"/>
  <c r="U3" i="6"/>
  <c r="J8" i="1" l="1"/>
  <c r="I2" i="1"/>
  <c r="J9" i="1"/>
  <c r="J10" i="1"/>
  <c r="K9" i="1"/>
  <c r="K10" i="1"/>
  <c r="K8" i="1"/>
  <c r="O3" i="1"/>
  <c r="O4" i="1"/>
  <c r="O5" i="1"/>
  <c r="V7" i="3" l="1"/>
  <c r="V6" i="3"/>
  <c r="V5" i="3"/>
  <c r="V4" i="3"/>
  <c r="U2" i="1"/>
  <c r="U3" i="1"/>
  <c r="U4" i="1"/>
  <c r="U5" i="1"/>
  <c r="U12" i="1" l="1"/>
  <c r="I3" i="1"/>
  <c r="J3" i="1" s="1"/>
  <c r="I4" i="1"/>
  <c r="J4" i="1" s="1"/>
  <c r="I5" i="1"/>
  <c r="J5" i="1" s="1"/>
  <c r="J2" i="1"/>
</calcChain>
</file>

<file path=xl/sharedStrings.xml><?xml version="1.0" encoding="utf-8"?>
<sst xmlns="http://schemas.openxmlformats.org/spreadsheetml/2006/main" count="165" uniqueCount="93">
  <si>
    <t>Sample #</t>
  </si>
  <si>
    <t>Tissue</t>
  </si>
  <si>
    <t>Brain</t>
  </si>
  <si>
    <t>LC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</si>
  <si>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</si>
  <si>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</si>
  <si>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</si>
  <si>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</si>
  <si>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</si>
  <si>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</si>
  <si>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</si>
  <si>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</si>
  <si>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</si>
  <si>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</si>
  <si>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</si>
  <si>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</si>
  <si>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</si>
  <si>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</si>
  <si>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</si>
  <si>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</si>
  <si>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</si>
  <si>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</si>
  <si>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</si>
  <si>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</si>
  <si>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</si>
  <si>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</si>
  <si>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</si>
  <si>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>Sample</t>
  </si>
  <si>
    <t xml:space="preserve">Est Read Pairs </t>
  </si>
  <si>
    <t>Pos</t>
  </si>
  <si>
    <t>Name</t>
  </si>
  <si>
    <t>Ct FAM</t>
  </si>
  <si>
    <t/>
  </si>
  <si>
    <t>Neg</t>
  </si>
  <si>
    <t>Br8153</t>
  </si>
  <si>
    <t>Br2701</t>
  </si>
  <si>
    <t>Sample 1</t>
  </si>
  <si>
    <t>Sample 2</t>
  </si>
  <si>
    <t>Sample 3</t>
  </si>
  <si>
    <t>Sample 4</t>
  </si>
  <si>
    <t>1v_h</t>
  </si>
  <si>
    <t>2v_h</t>
  </si>
  <si>
    <t>3v_h</t>
  </si>
  <si>
    <t>4v_h</t>
  </si>
  <si>
    <t>Dilution (1:5)</t>
  </si>
  <si>
    <t>#1 1:5</t>
  </si>
  <si>
    <t>#2 1:5</t>
  </si>
  <si>
    <t>#3 1:5</t>
  </si>
  <si>
    <t>#4 1:5</t>
  </si>
  <si>
    <t>diluted libraries 1:5 and ran</t>
  </si>
  <si>
    <t>Br6255</t>
  </si>
  <si>
    <t>Br8079</t>
  </si>
  <si>
    <t>V10B01-003</t>
  </si>
  <si>
    <t>SI-TT-E10</t>
  </si>
  <si>
    <t>SI-TT-F10</t>
  </si>
  <si>
    <t>SI-TT-G10</t>
  </si>
  <si>
    <t>SI-TT-H10</t>
  </si>
  <si>
    <t>CACAATCCCA</t>
  </si>
  <si>
    <t>ATATCCACAA</t>
  </si>
  <si>
    <t>TTGTGGATAT</t>
  </si>
  <si>
    <t>CCGGCAACTG</t>
  </si>
  <si>
    <t>CGGTTTAACA</t>
  </si>
  <si>
    <t>TGTTAAACCG</t>
  </si>
  <si>
    <t>ACTTTACGTG</t>
  </si>
  <si>
    <t>TGAACGCCCT</t>
  </si>
  <si>
    <t>AGGGCGTTCA</t>
  </si>
  <si>
    <t>TTATCTAGGG</t>
  </si>
  <si>
    <t>AAAGGCTCTA</t>
  </si>
  <si>
    <t>TAGAGCCTTT</t>
  </si>
  <si>
    <t>Nuclei Sorted</t>
  </si>
  <si>
    <t>Nuclei Targeted</t>
  </si>
  <si>
    <t>Br2720</t>
  </si>
  <si>
    <t>DLPFC Mid</t>
  </si>
  <si>
    <t>DLPFC Ant</t>
  </si>
  <si>
    <t>Br6432</t>
  </si>
  <si>
    <t>Br6471</t>
  </si>
  <si>
    <t>1c_k</t>
  </si>
  <si>
    <t>2c_k</t>
  </si>
  <si>
    <t>3c_k</t>
  </si>
  <si>
    <t>Dilution (1:10)</t>
  </si>
  <si>
    <t>SI-TT-A11</t>
  </si>
  <si>
    <t>CGGAACCCAA</t>
  </si>
  <si>
    <t>GATTCGAGGA</t>
  </si>
  <si>
    <t>TCCTCGAATC</t>
  </si>
  <si>
    <t>SI-TT-B11</t>
  </si>
  <si>
    <t>TCTTACTTGC</t>
  </si>
  <si>
    <t>TGACCTCTAG</t>
  </si>
  <si>
    <t>CTAGAGGTCA</t>
  </si>
  <si>
    <t>SI-TT-C11</t>
  </si>
  <si>
    <t>ATGGGTGAAA</t>
  </si>
  <si>
    <t>CTTGGGAATT</t>
  </si>
  <si>
    <t>AATTCCCAAG</t>
  </si>
  <si>
    <t>Dilution 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</si>
</sst>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21">
    <xf numFmtId="0" fontId="0" fillId="0" borderId="0" xfId="0"/>
    <xf numFmtId="2" fontId="0" fillId="0" borderId="0" xfId="0" applyNumberFormat="1"/>
    <xf numFmtId="0" fontId="0" fillId="0" borderId="0" xfId="0" applyNumberFormat="1"/>
    <xf numFmtId="0" fontId="1" fillId="0" borderId="1" xfId="0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4" fontId="0" fillId="0" borderId="1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1" fillId="0" borderId="0" xfId="0" applyNumberFormat="1" applyFont="1" applyAlignment="1">
      <alignment wrapText="1"/>
    </xf>
    <xf numFmtId="0" fontId="1" fillId="0" borderId="0" xfId="0" applyNumberFormat="1" applyFont="1" applyAlignment="1">
      <alignment horizontal="center" wrapText="1"/>
    </xf>
    <xf numFmtId="0" fontId="0" fillId="0" borderId="0" xfId="0" applyNumberFormat="1" applyAlignment="1">
      <alignment wrapText="1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1" fillId="0" borderId="0" xfId="0" applyFont="1" applyAlignment="1">
      <alignment horizontal="center" wrapText="1"/>
    </xf>
    <xf numFmtId="0" fontId="0" fillId="0" borderId="0" xfId="0" applyFill="1"/>
    <xf numFmtId="2" fontId="0" fillId="0" borderId="0" xfId="0" applyNumberFormat="1" applyBorder="1" applyAlignment="1">
      <alignment horizontal="center"/>
    </xf>
    <xf numFmtId="0" fontId="1" fillId="0" borderId="1" xfId="0" applyFont="1" applyFill="1" applyBorder="1" applyAlignment="1">
      <alignment horizontal="center" wrapText="1"/>
    </xf>
    <xf numFmtId="0" fontId="0" fillId="0" borderId="1" xfId="0" applyFill="1" applyBorder="1" applyAlignment="1">
      <alignment horizontal="center"/>
    </xf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278245</xdr:colOff>
      <xdr:row>12</xdr:row>
      <xdr:rowOff>19626</xdr:rowOff>
    </xdr:from>
    <xdr:to>
      <xdr:col>3</xdr:col>
      <xdr:colOff>812222</xdr:colOff>
      <xdr:row>26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B848B4-3BC1-D24A-A861-B2AB23EC7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245" y="2819976"/>
          <a:ext cx="3048577" cy="2942649"/>
        </a:xfrm>
        <a:prstGeom prst="rect">
          <a:avLst/>
        </a:prstGeom>
      </xdr:spPr>
    </xdr:pic>
    <xdr:clientData/>
  </xdr:twoCellAnchor>
  <xdr:twoCellAnchor editAs="oneCell">
    <xdr:from>
      <xdr:col>4</xdr:col>
      <xdr:colOff>173669</xdr:colOff>
      <xdr:row>12</xdr:row>
      <xdr:rowOff>20690</xdr:rowOff>
    </xdr:from>
    <xdr:to>
      <xdr:col>7</xdr:col>
      <xdr:colOff>759691</xdr:colOff>
      <xdr:row>26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AE8B67-9DB4-C641-A8E0-EF53EAB4E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0294" y="2821040"/>
          <a:ext cx="3052997" cy="2922535"/>
        </a:xfrm>
        <a:prstGeom prst="rect">
          <a:avLst/>
        </a:prstGeom>
      </xdr:spPr>
    </xdr:pic>
    <xdr:clientData/>
  </xdr:twoCellAnchor>
  <xdr:twoCellAnchor editAs="oneCell">
    <xdr:from>
      <xdr:col>8</xdr:col>
      <xdr:colOff>155104</xdr:colOff>
      <xdr:row>12</xdr:row>
      <xdr:rowOff>21465</xdr:rowOff>
    </xdr:from>
    <xdr:to>
      <xdr:col>11</xdr:col>
      <xdr:colOff>475672</xdr:colOff>
      <xdr:row>26</xdr:row>
      <xdr:rowOff>152400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551BE7A-5D62-4D4A-A52D-E230F0CC4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98829" y="2821815"/>
          <a:ext cx="3063768" cy="2931285"/>
        </a:xfrm>
        <a:prstGeom prst="rect">
          <a:avLst/>
        </a:prstGeom>
      </xdr:spPr>
    </xdr:pic>
    <xdr:clientData/>
  </xdr:twoCellAnchor>
  <xdr:twoCellAnchor editAs="oneCell">
    <xdr:from>
      <xdr:col>11</xdr:col>
      <xdr:colOff>828980</xdr:colOff>
      <xdr:row>12</xdr:row>
      <xdr:rowOff>12716</xdr:rowOff>
    </xdr:from>
    <xdr:to>
      <xdr:col>13</xdr:col>
      <xdr:colOff>1244888</xdr:colOff>
      <xdr:row>26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8DC65C5-B198-484C-821E-169A836AB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15905" y="2813066"/>
          <a:ext cx="2987658" cy="29400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330200</xdr:colOff>
      <xdr:row>1</xdr:row>
      <xdr:rowOff>177800</xdr:rowOff>
    </xdr:from>
    <xdr:to>
      <xdr:col>12</xdr:col>
      <xdr:colOff>482600</xdr:colOff>
      <xdr:row>39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3E7BF1-6CD5-6944-A0C2-2A58227B5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200" y="381000"/>
          <a:ext cx="10058400" cy="7543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723900</xdr:colOff>
      <xdr:row>27</xdr:row>
      <xdr:rowOff>50800</xdr:rowOff>
    </xdr:from>
    <xdr:to>
      <xdr:col>5</xdr:col>
      <xdr:colOff>419100</xdr:colOff>
      <xdr:row>29</xdr:row>
      <xdr:rowOff>139700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15B246B-BBC7-D84F-83A3-3ECEF90DE3BA}"/>
            </a:ext>
          </a:extLst>
        </xdr:cNvPr>
        <xdr:cNvSpPr/>
      </xdr:nvSpPr>
      <xdr:spPr>
        <a:xfrm>
          <a:off x="2374900" y="5537200"/>
          <a:ext cx="2171700" cy="4953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285750</xdr:colOff>
      <xdr:row>1</xdr:row>
      <xdr:rowOff>127000</xdr:rowOff>
    </xdr:from>
    <xdr:to>
      <xdr:col>10</xdr:col>
      <xdr:colOff>698500</xdr:colOff>
      <xdr:row>35</xdr:row>
      <xdr:rowOff>126999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5C644D-FD81-E548-B874-D661417CE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" y="333375"/>
          <a:ext cx="8667750" cy="701674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1</xdr:row>
      <xdr:rowOff>15875</xdr:rowOff>
    </xdr:from>
    <xdr:to>
      <xdr:col>27</xdr:col>
      <xdr:colOff>667582</xdr:colOff>
      <xdr:row>17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BD81D16-580A-A945-A978-F149147B0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71000" y="222250"/>
          <a:ext cx="13685082" cy="3286125"/>
        </a:xfrm>
        <a:prstGeom prst="rect">
          <a:avLst/>
        </a:prstGeom>
      </xdr:spPr>
    </xdr:pic>
    <xdr:clientData/>
  </xdr:twoCellAnchor>
  <xdr:twoCellAnchor editAs="oneCell">
    <xdr:from>
      <xdr:col>11</xdr:col>
      <xdr:colOff>206374</xdr:colOff>
      <xdr:row>16</xdr:row>
      <xdr:rowOff>158750</xdr:rowOff>
    </xdr:from>
    <xdr:to>
      <xdr:col>17</xdr:col>
      <xdr:colOff>190499</xdr:colOff>
      <xdr:row>29</xdr:row>
      <xdr:rowOff>174625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B532F06-EEB8-2143-AE89-467C7F3AAA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5882"/>
        <a:stretch/>
      </xdr:blipFill>
      <xdr:spPr>
        <a:xfrm>
          <a:off x="9286874" y="3460750"/>
          <a:ext cx="4937125" cy="26987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215900</xdr:colOff>
      <xdr:row>1</xdr:row>
      <xdr:rowOff>12700</xdr:rowOff>
    </xdr:from>
    <xdr:to>
      <xdr:col>11</xdr:col>
      <xdr:colOff>510195</xdr:colOff>
      <xdr:row>38</xdr:row>
      <xdr:rowOff>2196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1352D46-8597-5243-A74B-29C8C8831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900" y="215900"/>
          <a:ext cx="7698395" cy="7952396"/>
        </a:xfrm>
        <a:prstGeom prst="rect">
          <a:avLst/>
        </a:prstGeom>
      </xdr:spPr>
    </xdr:pic>
    <xdr:clientData/>
  </xdr:twoCellAnchor>
  <xdr:twoCellAnchor>
    <xdr:from>
      <xdr:col>3</xdr:col>
      <xdr:colOff>133350</xdr:colOff>
      <xdr:row>1</xdr:row>
      <xdr:rowOff>292100</xdr:rowOff>
    </xdr:from>
    <xdr:to>
      <xdr:col>4</xdr:col>
      <xdr:colOff>234950</xdr:colOff>
      <xdr:row>16</xdr:row>
      <xdr:rowOff>146050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E1BE74C-171A-314B-9F15-7C0D7FA4A045}"/>
            </a:ext>
          </a:extLst>
        </xdr:cNvPr>
        <xdr:cNvSpPr/>
      </xdr:nvSpPr>
      <xdr:spPr>
        <a:xfrm>
          <a:off x="2152650" y="495300"/>
          <a:ext cx="774700" cy="33464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66676</xdr:colOff>
      <xdr:row>23</xdr:row>
      <xdr:rowOff>146049</xdr:rowOff>
    </xdr:from>
    <xdr:to>
      <xdr:col>11</xdr:col>
      <xdr:colOff>434976</xdr:colOff>
      <xdr:row>30</xdr:row>
      <xdr:rowOff>146049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B65A94B-86F5-D74D-AB2D-FE68DB2FF8C4}"/>
            </a:ext>
          </a:extLst>
        </xdr:cNvPr>
        <xdr:cNvSpPr/>
      </xdr:nvSpPr>
      <xdr:spPr>
        <a:xfrm>
          <a:off x="2759076" y="5264149"/>
          <a:ext cx="5080000" cy="14224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263525</xdr:colOff>
      <xdr:row>30</xdr:row>
      <xdr:rowOff>155574</xdr:rowOff>
    </xdr:from>
    <xdr:to>
      <xdr:col>4</xdr:col>
      <xdr:colOff>104774</xdr:colOff>
      <xdr:row>37</xdr:row>
      <xdr:rowOff>126998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829FC33-00BB-CF4E-AA08-1B3AF440E532}"/>
            </a:ext>
          </a:extLst>
        </xdr:cNvPr>
        <xdr:cNvSpPr/>
      </xdr:nvSpPr>
      <xdr:spPr>
        <a:xfrm>
          <a:off x="263525" y="6696074"/>
          <a:ext cx="2533649" cy="13938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241300</xdr:colOff>
      <xdr:row>1</xdr:row>
      <xdr:rowOff>152400</xdr:rowOff>
    </xdr:from>
    <xdr:to>
      <xdr:col>12</xdr:col>
      <xdr:colOff>468928</xdr:colOff>
      <xdr:row>26</xdr:row>
      <xdr:rowOff>167652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8ABCE0-5E49-8F44-A8CE-07C07818B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" y="355600"/>
          <a:ext cx="7631728" cy="5095252"/>
        </a:xfrm>
        <a:prstGeom prst="rect">
          <a:avLst/>
        </a:prstGeom>
      </xdr:spPr>
    </xdr:pic>
    <xdr:clientData/>
  </xdr:twoCellAnchor>
  <xdr:twoCellAnchor>
    <xdr:from>
      <xdr:col>2</xdr:col>
      <xdr:colOff>431800</xdr:colOff>
      <xdr:row>2</xdr:row>
      <xdr:rowOff>127000</xdr:rowOff>
    </xdr:from>
    <xdr:to>
      <xdr:col>3</xdr:col>
      <xdr:colOff>546100</xdr:colOff>
      <xdr:row>19</xdr:row>
      <xdr:rowOff>63500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647F60D-C61C-D040-ACE0-EF384037CDDA}"/>
            </a:ext>
          </a:extLst>
        </xdr:cNvPr>
        <xdr:cNvSpPr/>
      </xdr:nvSpPr>
      <xdr:spPr>
        <a:xfrm>
          <a:off x="1778000" y="533400"/>
          <a:ext cx="787400" cy="33909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U28"/>
  <sheetViews>
    <sheetView zoomScaleNormal="100" workbookViewId="0">
      <pane ySplit="1" topLeftCell="A2" activePane="bottomLeft" state="frozen"/>
      <selection pane="bottomLeft" activeCell="U13" sqref="U13"/>
    </sheetView>
  </sheetViews>
  <sheetFormatPr defaultColWidth="11" defaultRowHeight="15.75" x14ac:dyDescent="0.25"/>
  <cols>
    <col min="4" max="4" width="12.625" customWidth="1"/>
    <col min="5" max="5" width="9.375" customWidth="1"/>
    <col min="6" max="6" width="8.125" customWidth="1"/>
    <col min="7" max="7" width="14.875" customWidth="1"/>
    <col min="8" max="8" width="13.125" customWidth="1"/>
    <col min="9" max="9" width="14" customWidth="1"/>
    <col min="12" max="15" width="16.875" customWidth="1"/>
    <col min="16" max="16" width="12.5" customWidth="1"/>
    <col min="17" max="17" width="13.5" customWidth="1"/>
    <col min="18" max="18" width="19.625" customWidth="1"/>
    <col min="19" max="19" width="20.375" customWidth="1"/>
    <col min="20" max="20" width="15.875" customWidth="1"/>
    <col min="21" max="21" width="15.125" customWidth="1"/>
  </cols>
  <sheetData>
    <row r="1" spans="1:21" s="16" customFormat="1" ht="31.5" x14ac:dyDescent="0.25">
      <c r="A1" s="15" t="s">
        <v>0</v>
      </c>
      <c r="B1" s="15" t="s">
        <v>1</v>
      </c>
      <c r="C1" s="15" t="s">
        <v>2</v>
      </c>
      <c r="D1" s="15" t="s">
        <v>4</v>
      </c>
      <c r="E1" s="15" t="s">
        <v>5</v>
      </c>
      <c r="F1" s="15" t="s">
        <v>10</v>
      </c>
      <c r="G1" s="15" t="s">
        <v>11</v>
      </c>
      <c r="H1" s="15" t="s">
        <v>12</v>
      </c>
      <c r="I1" s="15" t="s">
        <v>14</v>
      </c>
      <c r="J1" s="15" t="s">
        <v>13</v>
      </c>
      <c r="K1" s="15" t="s">
        <v>15</v>
      </c>
      <c r="L1" s="15" t="s">
        <v>24</v>
      </c>
      <c r="M1" s="15" t="s">
        <v>25</v>
      </c>
      <c r="N1" s="15" t="s">
        <v>44</v>
      </c>
      <c r="O1" s="15" t="s">
        <v>25</v>
      </c>
      <c r="P1" s="15" t="s">
        <v>19</v>
      </c>
      <c r="Q1" s="15" t="s">
        <v>20</v>
      </c>
      <c r="R1" s="15" t="s">
        <v>21</v>
      </c>
      <c r="S1" s="15" t="s">
        <v>22</v>
      </c>
      <c r="T1" s="15" t="s">
        <v>26</v>
      </c>
      <c r="U1" s="15" t="s">
        <v>28</v>
      </c>
    </row>
    <row r="2" spans="1:21" x14ac:dyDescent="0.25">
      <c r="A2" s="5" t="s">
        <v>40</v>
      </c>
      <c r="B2" s="5" t="s">
        <v>3</v>
      </c>
      <c r="C2" s="5" t="s">
        <v>50</v>
      </c>
      <c r="D2" s="5" t="s">
        <v>52</v>
      </c>
      <c r="E2" s="5" t="s">
        <v>6</v>
      </c>
      <c r="F2" s="6">
        <v>16.71</v>
      </c>
      <c r="G2" s="5">
        <v>17</v>
      </c>
      <c r="H2" s="5">
        <v>5287.94</v>
      </c>
      <c r="I2" s="6">
        <f>(H2*40)/1000</f>
        <v>211.51759999999999</v>
      </c>
      <c r="J2" s="6">
        <f>0.25*I2</f>
        <v>52.879399999999997</v>
      </c>
      <c r="K2" s="5">
        <v>16</v>
      </c>
      <c r="L2" s="5">
        <v>462</v>
      </c>
      <c r="M2" s="5">
        <v>7556.79</v>
      </c>
      <c r="N2" s="6">
        <v>5</v>
      </c>
      <c r="O2" s="7">
        <f>M2*N2</f>
        <v>37783.949999999997</v>
      </c>
      <c r="P2" s="10" t="s">
        <v>53</v>
      </c>
      <c r="Q2" s="5" t="s">
        <v>57</v>
      </c>
      <c r="R2" s="5" t="s">
        <v>58</v>
      </c>
      <c r="S2" s="10" t="s">
        <v>59</v>
      </c>
      <c r="T2" s="5">
        <v>50</v>
      </c>
      <c r="U2" s="4">
        <f>((T2/100)*5000*50000)</f>
        <v>125000000</v>
      </c>
    </row>
    <row r="3" spans="1:21" x14ac:dyDescent="0.25">
      <c r="A3" s="5" t="s">
        <v>41</v>
      </c>
      <c r="B3" s="5" t="s">
        <v>3</v>
      </c>
      <c r="C3" s="5" t="s">
        <v>51</v>
      </c>
      <c r="D3" s="5" t="s">
        <v>52</v>
      </c>
      <c r="E3" s="5" t="s">
        <v>7</v>
      </c>
      <c r="F3" s="6">
        <v>16.91</v>
      </c>
      <c r="G3" s="5">
        <v>17</v>
      </c>
      <c r="H3" s="5">
        <v>6342.91</v>
      </c>
      <c r="I3" s="6">
        <f t="shared" ref="I3:I5" si="0">(H3*40)/1000</f>
        <v>253.71639999999999</v>
      </c>
      <c r="J3" s="6">
        <f t="shared" ref="J3:J5" si="1">0.25*I3</f>
        <v>63.429099999999998</v>
      </c>
      <c r="K3" s="5">
        <v>16</v>
      </c>
      <c r="L3" s="5">
        <v>405</v>
      </c>
      <c r="M3" s="5">
        <v>2747.98</v>
      </c>
      <c r="N3" s="6">
        <v>5</v>
      </c>
      <c r="O3" s="7">
        <f t="shared" ref="O3:O5" si="2">M3*N3</f>
        <v>13739.9</v>
      </c>
      <c r="P3" s="5" t="s">
        <v>54</v>
      </c>
      <c r="Q3" s="5" t="s">
        <v>60</v>
      </c>
      <c r="R3" s="5" t="s">
        <v>61</v>
      </c>
      <c r="S3" s="5" t="s">
        <v>62</v>
      </c>
      <c r="T3" s="5">
        <v>60</v>
      </c>
      <c r="U3" s="4">
        <f>(T3/100)*5000*50000</f>
        <v>150000000</v>
      </c>
    </row>
    <row r="4" spans="1:21" x14ac:dyDescent="0.25">
      <c r="A4" s="5" t="s">
        <v>42</v>
      </c>
      <c r="B4" s="5" t="s">
        <v>3</v>
      </c>
      <c r="C4" s="5" t="s">
        <v>35</v>
      </c>
      <c r="D4" s="5" t="s">
        <v>52</v>
      </c>
      <c r="E4" s="5" t="s">
        <v>8</v>
      </c>
      <c r="F4" s="6">
        <v>17.329999999999998</v>
      </c>
      <c r="G4" s="5">
        <v>17</v>
      </c>
      <c r="H4" s="5">
        <v>8211.81</v>
      </c>
      <c r="I4" s="6">
        <f t="shared" si="0"/>
        <v>328.47239999999999</v>
      </c>
      <c r="J4" s="6">
        <f t="shared" si="1"/>
        <v>82.118099999999998</v>
      </c>
      <c r="K4" s="5">
        <v>16</v>
      </c>
      <c r="L4" s="5">
        <v>408</v>
      </c>
      <c r="M4" s="5">
        <v>3203.17</v>
      </c>
      <c r="N4" s="6">
        <v>5</v>
      </c>
      <c r="O4" s="7">
        <f t="shared" si="2"/>
        <v>16015.85</v>
      </c>
      <c r="P4" s="5" t="s">
        <v>55</v>
      </c>
      <c r="Q4" s="5" t="s">
        <v>63</v>
      </c>
      <c r="R4" s="5" t="s">
        <v>64</v>
      </c>
      <c r="S4" s="5" t="s">
        <v>65</v>
      </c>
      <c r="T4" s="5">
        <v>40</v>
      </c>
      <c r="U4" s="4">
        <f t="shared" ref="U4:U5" si="3">(T4/100)*5000*50000</f>
        <v>100000000</v>
      </c>
    </row>
    <row r="5" spans="1:21" x14ac:dyDescent="0.25">
      <c r="A5" s="5" t="s">
        <v>43</v>
      </c>
      <c r="B5" s="5" t="s">
        <v>3</v>
      </c>
      <c r="C5" s="5" t="s">
        <v>34</v>
      </c>
      <c r="D5" s="5" t="s">
        <v>52</v>
      </c>
      <c r="E5" s="5" t="s">
        <v>9</v>
      </c>
      <c r="F5" s="6">
        <v>18.23</v>
      </c>
      <c r="G5" s="5">
        <v>18</v>
      </c>
      <c r="H5" s="5">
        <v>6931.94</v>
      </c>
      <c r="I5" s="6">
        <f t="shared" si="0"/>
        <v>277.27759999999995</v>
      </c>
      <c r="J5" s="6">
        <f t="shared" si="1"/>
        <v>69.319399999999987</v>
      </c>
      <c r="K5" s="5">
        <v>16</v>
      </c>
      <c r="L5" s="5">
        <v>393</v>
      </c>
      <c r="M5" s="5">
        <v>3364.18</v>
      </c>
      <c r="N5" s="6">
        <v>5</v>
      </c>
      <c r="O5" s="7">
        <f t="shared" si="2"/>
        <v>16820.899999999998</v>
      </c>
      <c r="P5" s="5" t="s">
        <v>56</v>
      </c>
      <c r="Q5" s="5" t="s">
        <v>66</v>
      </c>
      <c r="R5" s="5" t="s">
        <v>67</v>
      </c>
      <c r="S5" s="5" t="s">
        <v>68</v>
      </c>
      <c r="T5" s="5">
        <v>40</v>
      </c>
      <c r="U5" s="4">
        <f t="shared" si="3"/>
        <v>100000000</v>
      </c>
    </row>
    <row r="7" spans="1:21" ht="31.5" x14ac:dyDescent="0.25">
      <c r="A7" s="15" t="s">
        <v>0</v>
      </c>
      <c r="B7" s="15" t="s">
        <v>1</v>
      </c>
      <c r="C7" s="15" t="s">
        <v>2</v>
      </c>
      <c r="D7" s="15" t="s">
        <v>69</v>
      </c>
      <c r="E7" s="15" t="s">
        <v>70</v>
      </c>
      <c r="F7" s="15"/>
      <c r="G7" s="15" t="s">
        <v>11</v>
      </c>
      <c r="H7" s="15" t="s">
        <v>12</v>
      </c>
      <c r="I7" s="19" t="s">
        <v>92</v>
      </c>
      <c r="J7" s="19" t="s">
        <v>14</v>
      </c>
      <c r="K7" s="15" t="s">
        <v>13</v>
      </c>
      <c r="L7" s="15" t="s">
        <v>15</v>
      </c>
      <c r="M7" s="15" t="s">
        <v>24</v>
      </c>
      <c r="N7" s="15" t="s">
        <v>25</v>
      </c>
      <c r="O7" s="15" t="s">
        <v>79</v>
      </c>
      <c r="P7" s="15" t="s">
        <v>25</v>
      </c>
      <c r="Q7" s="15" t="s">
        <v>19</v>
      </c>
      <c r="R7" s="15" t="s">
        <v>20</v>
      </c>
      <c r="S7" s="15" t="s">
        <v>21</v>
      </c>
      <c r="T7" s="15" t="s">
        <v>22</v>
      </c>
      <c r="U7" s="15" t="s">
        <v>28</v>
      </c>
    </row>
    <row r="8" spans="1:21" x14ac:dyDescent="0.25">
      <c r="A8" s="4" t="s">
        <v>76</v>
      </c>
      <c r="B8" s="20" t="s">
        <v>72</v>
      </c>
      <c r="C8" s="20" t="s">
        <v>71</v>
      </c>
      <c r="D8" s="4">
        <v>8500</v>
      </c>
      <c r="E8" s="4">
        <v>5000</v>
      </c>
      <c r="F8" s="4"/>
      <c r="G8" s="20">
        <v>11</v>
      </c>
      <c r="H8" s="20">
        <v>10000</v>
      </c>
      <c r="I8" s="4">
        <v>5</v>
      </c>
      <c r="J8" s="4">
        <f>((H8*40*I8)/1000)</f>
        <v>2000</v>
      </c>
      <c r="K8" s="4">
        <f>((H8*40*I8)/1000)*0.25</f>
        <v>500</v>
      </c>
      <c r="L8" s="20">
        <v>14</v>
      </c>
      <c r="M8" s="20">
        <v>596</v>
      </c>
      <c r="N8" s="4">
        <v>2707.62</v>
      </c>
      <c r="O8" s="4">
        <v>10</v>
      </c>
      <c r="P8" s="4">
        <f>N8*O8</f>
        <v>27076.199999999997</v>
      </c>
      <c r="Q8" s="4" t="s">
        <v>80</v>
      </c>
      <c r="R8" s="4" t="s">
        <v>81</v>
      </c>
      <c r="S8" s="4" t="s">
        <v>82</v>
      </c>
      <c r="T8" s="4" t="s">
        <v>83</v>
      </c>
      <c r="U8" s="4">
        <v>250000000</v>
      </c>
    </row>
    <row r="9" spans="1:21" x14ac:dyDescent="0.25">
      <c r="A9" s="4" t="s">
        <v>77</v>
      </c>
      <c r="B9" s="20" t="s">
        <v>73</v>
      </c>
      <c r="C9" s="20" t="s">
        <v>74</v>
      </c>
      <c r="D9" s="4">
        <v>8500</v>
      </c>
      <c r="E9" s="4">
        <v>5000</v>
      </c>
      <c r="F9" s="4"/>
      <c r="G9" s="20">
        <v>11</v>
      </c>
      <c r="H9" s="20">
        <v>5600</v>
      </c>
      <c r="I9" s="4">
        <v>5</v>
      </c>
      <c r="J9" s="4">
        <f t="shared" ref="J9:J10" si="4">((H9*40*I9)/1000)</f>
        <v>1120</v>
      </c>
      <c r="K9" s="4">
        <f>((H9*40*I9)/1000)*0.25</f>
        <v>280</v>
      </c>
      <c r="L9" s="20">
        <v>14</v>
      </c>
      <c r="M9" s="20">
        <v>530</v>
      </c>
      <c r="N9" s="4">
        <v>2475.44</v>
      </c>
      <c r="O9" s="4">
        <v>10</v>
      </c>
      <c r="P9" s="4">
        <f t="shared" ref="P9:P10" si="5">N9*O9</f>
        <v>24754.400000000001</v>
      </c>
      <c r="Q9" s="4" t="s">
        <v>84</v>
      </c>
      <c r="R9" s="4" t="s">
        <v>85</v>
      </c>
      <c r="S9" s="4" t="s">
        <v>86</v>
      </c>
      <c r="T9" s="4" t="s">
        <v>87</v>
      </c>
      <c r="U9" s="4">
        <v>250000000</v>
      </c>
    </row>
    <row r="10" spans="1:21" x14ac:dyDescent="0.25">
      <c r="A10" s="4" t="s">
        <v>78</v>
      </c>
      <c r="B10" s="20" t="s">
        <v>73</v>
      </c>
      <c r="C10" s="20" t="s">
        <v>75</v>
      </c>
      <c r="D10" s="4">
        <v>8500</v>
      </c>
      <c r="E10" s="4">
        <v>5000</v>
      </c>
      <c r="F10" s="4"/>
      <c r="G10" s="20">
        <v>11</v>
      </c>
      <c r="H10" s="20">
        <v>4380</v>
      </c>
      <c r="I10" s="4">
        <v>5</v>
      </c>
      <c r="J10" s="4">
        <f t="shared" si="4"/>
        <v>876</v>
      </c>
      <c r="K10" s="4">
        <f>((H10*40*I10)/1000)*0.25</f>
        <v>219</v>
      </c>
      <c r="L10" s="20">
        <v>14</v>
      </c>
      <c r="M10" s="20">
        <v>455</v>
      </c>
      <c r="N10" s="4">
        <v>1524.88</v>
      </c>
      <c r="O10" s="4">
        <v>10</v>
      </c>
      <c r="P10" s="4">
        <f t="shared" si="5"/>
        <v>15248.800000000001</v>
      </c>
      <c r="Q10" s="4" t="s">
        <v>88</v>
      </c>
      <c r="R10" s="4" t="s">
        <v>89</v>
      </c>
      <c r="S10" s="4" t="s">
        <v>90</v>
      </c>
      <c r="T10" s="4" t="s">
        <v>91</v>
      </c>
      <c r="U10" s="4">
        <v>250000000</v>
      </c>
    </row>
    <row r="12" spans="1:21" x14ac:dyDescent="0.25">
      <c r="U12">
        <f>SUM(U2:U10)</f>
        <v>1225000000</v>
      </c>
    </row>
    <row r="28" spans="1:13" x14ac:dyDescent="0.25">
      <c r="A28" t="s">
        <v>27</v>
      </c>
      <c r="B28">
        <v>1</v>
      </c>
      <c r="G28">
        <v>2</v>
      </c>
      <c r="J28">
        <v>3</v>
      </c>
      <c r="M28">
        <v>4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8"/>
  <sheetViews>
    <sheetView workbookViewId="0">
      <selection activeCell="B37" sqref="B37"/>
    </sheetView>
  </sheetViews>
  <sheetFormatPr defaultColWidth="11" defaultRowHeight="15.75" x14ac:dyDescent="0.25"/>
  <cols>
    <col min="1" max="1" width="17.125" bestFit="1" customWidth="1"/>
    <col min="2" max="2" width="146" bestFit="1" customWidth="1"/>
  </cols>
  <sheetData>
    <row r="1" spans="1:5" s="14" customFormat="1" x14ac:dyDescent="0.25">
      <c r="A1" s="11" t="s">
        <v>29</v>
      </c>
      <c r="B1" s="12" t="s">
        <v>30</v>
      </c>
      <c r="C1" s="11" t="s">
        <v>31</v>
      </c>
      <c r="D1" s="13"/>
      <c r="E1" s="13"/>
    </row>
    <row r="2" spans="1:5" x14ac:dyDescent="0.25">
      <c r="A2" s="2" t="s">
        <v>6</v>
      </c>
      <c r="B2" s="8">
        <v>1</v>
      </c>
      <c r="C2" s="18">
        <v>16.71</v>
      </c>
      <c r="D2" s="2"/>
      <c r="E2" s="2" t="s">
        <v>32</v>
      </c>
    </row>
    <row r="3" spans="1:5" x14ac:dyDescent="0.25">
      <c r="A3" s="2" t="s">
        <v>16</v>
      </c>
      <c r="B3" s="8">
        <v>2</v>
      </c>
      <c r="C3" s="18">
        <v>16.91</v>
      </c>
      <c r="D3" s="2"/>
      <c r="E3" s="2" t="s">
        <v>32</v>
      </c>
    </row>
    <row r="4" spans="1:5" x14ac:dyDescent="0.25">
      <c r="A4" s="2" t="s">
        <v>17</v>
      </c>
      <c r="B4" s="8">
        <v>3</v>
      </c>
      <c r="C4" s="18">
        <v>17.329999999999998</v>
      </c>
      <c r="D4" s="2"/>
      <c r="E4" s="2" t="s">
        <v>32</v>
      </c>
    </row>
    <row r="5" spans="1:5" x14ac:dyDescent="0.25">
      <c r="A5" s="2" t="s">
        <v>18</v>
      </c>
      <c r="B5" s="8">
        <v>4</v>
      </c>
      <c r="C5" s="18">
        <v>18.23</v>
      </c>
      <c r="D5" s="2"/>
      <c r="E5" s="2" t="s">
        <v>32</v>
      </c>
    </row>
    <row r="6" spans="1:5" x14ac:dyDescent="0.25">
      <c r="A6" s="2" t="s">
        <v>23</v>
      </c>
      <c r="B6" s="8" t="s">
        <v>33</v>
      </c>
      <c r="C6" s="1"/>
      <c r="D6" s="2"/>
      <c r="E6" s="2" t="s">
        <v>32</v>
      </c>
    </row>
    <row r="8" spans="1:5" x14ac:dyDescent="0.25">
      <c r="A8" s="17"/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V7"/>
  <sheetViews>
    <sheetView topLeftCell="C1" workbookViewId="0">
      <selection activeCell="T39" sqref="T39"/>
    </sheetView>
  </sheetViews>
  <sheetFormatPr defaultColWidth="11" defaultRowHeight="15.75" x14ac:dyDescent="0.25"/>
  <cols>
    <col min="20" max="20" width="16.375" customWidth="1"/>
    <col min="21" max="21" width="13.5" customWidth="1"/>
    <col min="22" max="22" width="16.625" customWidth="1"/>
  </cols>
  <sheetData>
    <row r="3" spans="14:22" x14ac:dyDescent="0.25">
      <c r="N3" s="3" t="s">
        <v>0</v>
      </c>
      <c r="O3" s="3" t="s">
        <v>1</v>
      </c>
      <c r="P3" s="3" t="s">
        <v>2</v>
      </c>
      <c r="Q3" s="3" t="s">
        <v>4</v>
      </c>
      <c r="R3" s="3" t="s">
        <v>5</v>
      </c>
      <c r="S3" s="3" t="s">
        <v>10</v>
      </c>
      <c r="T3" s="3" t="s">
        <v>11</v>
      </c>
      <c r="U3" s="9" t="s">
        <v>12</v>
      </c>
      <c r="V3" s="9" t="s">
        <v>14</v>
      </c>
    </row>
    <row r="4" spans="14:22" x14ac:dyDescent="0.25">
      <c r="N4" s="5">
        <v>1</v>
      </c>
      <c r="O4" s="5" t="s">
        <v>3</v>
      </c>
      <c r="P4" s="5" t="s">
        <v>50</v>
      </c>
      <c r="Q4" s="5" t="s">
        <v>52</v>
      </c>
      <c r="R4" s="5" t="s">
        <v>6</v>
      </c>
      <c r="S4" s="6">
        <v>16.71</v>
      </c>
      <c r="T4" s="5">
        <v>17</v>
      </c>
      <c r="U4" s="5">
        <v>5287.94</v>
      </c>
      <c r="V4" s="6">
        <f>(U4*40)/1000</f>
        <v>211.51759999999999</v>
      </c>
    </row>
    <row r="5" spans="14:22" x14ac:dyDescent="0.25">
      <c r="N5" s="5">
        <v>2</v>
      </c>
      <c r="O5" s="5" t="s">
        <v>3</v>
      </c>
      <c r="P5" s="5" t="s">
        <v>51</v>
      </c>
      <c r="Q5" s="5" t="s">
        <v>52</v>
      </c>
      <c r="R5" s="5" t="s">
        <v>7</v>
      </c>
      <c r="S5" s="6">
        <v>16.91</v>
      </c>
      <c r="T5" s="5">
        <v>17</v>
      </c>
      <c r="U5" s="5">
        <v>6342.91</v>
      </c>
      <c r="V5" s="6">
        <f t="shared" ref="V5:V7" si="0">(U5*40)/1000</f>
        <v>253.71639999999999</v>
      </c>
    </row>
    <row r="6" spans="14:22" x14ac:dyDescent="0.25">
      <c r="N6" s="5">
        <v>3</v>
      </c>
      <c r="O6" s="5" t="s">
        <v>3</v>
      </c>
      <c r="P6" s="5" t="s">
        <v>35</v>
      </c>
      <c r="Q6" s="5" t="s">
        <v>52</v>
      </c>
      <c r="R6" s="5" t="s">
        <v>8</v>
      </c>
      <c r="S6" s="6">
        <v>17.329999999999998</v>
      </c>
      <c r="T6" s="5">
        <v>17</v>
      </c>
      <c r="U6" s="5">
        <v>8211.81</v>
      </c>
      <c r="V6" s="6">
        <f t="shared" si="0"/>
        <v>328.47239999999999</v>
      </c>
    </row>
    <row r="7" spans="14:22" x14ac:dyDescent="0.25">
      <c r="N7" s="5">
        <v>4</v>
      </c>
      <c r="O7" s="5" t="s">
        <v>3</v>
      </c>
      <c r="P7" s="5" t="s">
        <v>34</v>
      </c>
      <c r="Q7" s="5" t="s">
        <v>52</v>
      </c>
      <c r="R7" s="5" t="s">
        <v>9</v>
      </c>
      <c r="S7" s="6">
        <v>18.23</v>
      </c>
      <c r="T7" s="5">
        <v>18</v>
      </c>
      <c r="U7" s="5">
        <v>6931.94</v>
      </c>
      <c r="V7" s="6">
        <f t="shared" si="0"/>
        <v>277.27759999999995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L35:N38"/>
  <sheetViews>
    <sheetView zoomScale="80" zoomScaleNormal="80" workbookViewId="0">
      <selection activeCell="T27" sqref="T27"/>
    </sheetView>
  </sheetViews>
  <sheetFormatPr defaultColWidth="11" defaultRowHeight="15.75" x14ac:dyDescent="0.25"/>
  <sheetData>
    <row r="35" spans="12:14" x14ac:dyDescent="0.25">
      <c r="L35" t="s">
        <v>36</v>
      </c>
      <c r="M35" t="s">
        <v>45</v>
      </c>
      <c r="N35" t="s">
        <v>49</v>
      </c>
    </row>
    <row r="36" spans="12:14" x14ac:dyDescent="0.25">
      <c r="L36" t="s">
        <v>37</v>
      </c>
      <c r="M36" t="s">
        <v>46</v>
      </c>
    </row>
    <row r="37" spans="12:14" x14ac:dyDescent="0.25">
      <c r="L37" t="s">
        <v>38</v>
      </c>
      <c r="M37" t="s">
        <v>47</v>
      </c>
    </row>
    <row r="38" spans="12:14" x14ac:dyDescent="0.25">
      <c r="L38" t="s">
        <v>39</v>
      </c>
      <c r="M38" t="s">
        <v>48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3D903B-63C1-4E24-A7FC-C2AB5A703C12}">
  <dimension ref="M2:U5"/>
  <sheetViews>
    <sheetView tabSelected="1" workbookViewId="0">
      <selection activeCell="Q20" sqref="Q20"/>
    </sheetView>
  </sheetViews>
  <sheetFormatPr defaultColWidth="8.875" defaultRowHeight="15.75" x14ac:dyDescent="0.25"/>
  <sheetData>
    <row r="2" spans="13:21" ht="47.25" x14ac:dyDescent="0.25">
      <c r="M2" s="15" t="s">
        <v>0</v>
      </c>
      <c r="N2" s="15" t="s">
        <v>1</v>
      </c>
      <c r="O2" s="15" t="s">
        <v>2</v>
      </c>
      <c r="P2" s="15" t="s">
        <v>69</v>
      </c>
      <c r="Q2" s="15" t="s">
        <v>70</v>
      </c>
      <c r="R2" s="15" t="s">
        <v>11</v>
      </c>
      <c r="S2" s="15" t="s">
        <v>12</v>
      </c>
      <c r="T2" s="19" t="s">
        <v>92</v>
      </c>
      <c r="U2" s="19" t="s">
        <v>14</v>
      </c>
    </row>
    <row r="3" spans="13:21" x14ac:dyDescent="0.25">
      <c r="M3" s="4" t="s">
        <v>76</v>
      </c>
      <c r="N3" s="20" t="s">
        <v>72</v>
      </c>
      <c r="O3" s="20" t="s">
        <v>71</v>
      </c>
      <c r="P3" s="4">
        <v>8500</v>
      </c>
      <c r="Q3" s="4">
        <v>5000</v>
      </c>
      <c r="R3" s="20">
        <v>11</v>
      </c>
      <c r="S3" s="20">
        <v>10000</v>
      </c>
      <c r="T3" s="4">
        <v>5</v>
      </c>
      <c r="U3" s="4">
        <f>((S3*40*T3)/1000)</f>
        <v>2000</v>
      </c>
    </row>
    <row r="4" spans="13:21" x14ac:dyDescent="0.25">
      <c r="M4" s="4" t="s">
        <v>77</v>
      </c>
      <c r="N4" s="20" t="s">
        <v>73</v>
      </c>
      <c r="O4" s="20" t="s">
        <v>74</v>
      </c>
      <c r="P4" s="4">
        <v>8500</v>
      </c>
      <c r="Q4" s="4">
        <v>5000</v>
      </c>
      <c r="R4" s="20">
        <v>11</v>
      </c>
      <c r="S4" s="20">
        <v>5600</v>
      </c>
      <c r="T4" s="4">
        <v>5</v>
      </c>
      <c r="U4" s="4">
        <f t="shared" ref="U4:U5" si="0">((S4*40*T4)/1000)</f>
        <v>1120</v>
      </c>
    </row>
    <row r="5" spans="13:21" x14ac:dyDescent="0.25">
      <c r="M5" s="4" t="s">
        <v>78</v>
      </c>
      <c r="N5" s="20" t="s">
        <v>73</v>
      </c>
      <c r="O5" s="20" t="s">
        <v>75</v>
      </c>
      <c r="P5" s="4">
        <v>8500</v>
      </c>
      <c r="Q5" s="4">
        <v>5000</v>
      </c>
      <c r="R5" s="20">
        <v>11</v>
      </c>
      <c r="S5" s="20">
        <v>4380</v>
      </c>
      <c r="T5" s="4">
        <v>5</v>
      </c>
      <c r="U5" s="4">
        <f t="shared" si="0"/>
        <v>876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9FC264-0E96-4425-86B9-A90EA18840F4}">
  <dimension ref="A1"/>
  <sheetViews>
    <sheetView workbookViewId="0">
      <selection activeCell="S29" sqref="S29"/>
    </sheetView>
  </sheetViews>
  <sheetFormatPr defaultColWidth="8.875" defaultRowHeight="15.7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Summary</vt:lpstr>
      <vt:lpstr>qPCR</vt:lpstr>
      <vt:lpstr>Visium cDNA Agilent</vt:lpstr>
      <vt:lpstr>Visium Lib Agilent</vt:lpstr>
      <vt:lpstr>Chromium cDNA Agilent</vt:lpstr>
      <vt:lpstr>Chromium Library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Kelsey Montgomery</cp:lastModifiedBy>
  <cp:lastPrinted>2020-07-22T13:24:15Z</cp:lastPrinted>
  <dcterms:created xsi:type="dcterms:W3CDTF">2020-07-21T18:20:54Z</dcterms:created>
  <dcterms:modified xsi:type="dcterms:W3CDTF">2021-11-29T20:46:05Z</dcterms:modified>
</cp:coreProperties>
</file>